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leerm\Desktop\Актуальные порядки\"/>
    </mc:Choice>
  </mc:AlternateContent>
  <xr:revisionPtr revIDLastSave="0" documentId="13_ncr:1_{0904DA34-E8E8-4552-9AEF-0EDED4EE0E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E21" i="1"/>
  <c r="F21" i="1" s="1"/>
  <c r="D21" i="1"/>
  <c r="E18" i="1"/>
  <c r="E17" i="1" s="1"/>
  <c r="B10" i="1"/>
  <c r="B9" i="1" s="1"/>
  <c r="D8" i="1"/>
  <c r="D9" i="1" s="1"/>
  <c r="C8" i="1"/>
  <c r="C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Дроган Тимур Олегович</author>
  </authors>
  <commentList>
    <comment ref="B8" authorId="0" shapeId="0" xr:uid="{6640CD8A-9ABB-4232-B644-1E308D1F6093}">
      <text>
        <r>
          <rPr>
            <b/>
            <sz val="9"/>
            <color indexed="81"/>
            <rFont val="Tahoma"/>
            <family val="2"/>
            <charset val="204"/>
          </rPr>
          <t>Дроган Тимур Олегович:</t>
        </r>
        <r>
          <rPr>
            <sz val="9"/>
            <color indexed="81"/>
            <rFont val="Tahoma"/>
            <family val="2"/>
            <charset val="204"/>
          </rPr>
          <t xml:space="preserve">
Укажите общую запланированную стоимость проекта. Суммы субсидии и софинансирования (собственные средства) рассчитаются автоматически </t>
        </r>
      </text>
    </comment>
    <comment ref="C9" authorId="0" shapeId="0" xr:uid="{D5E1F1B4-0E3F-44B7-8863-4DD0D7420A9A}">
      <text>
        <r>
          <rPr>
            <b/>
            <sz val="9"/>
            <color indexed="81"/>
            <rFont val="Tahoma"/>
            <family val="2"/>
            <charset val="204"/>
          </rPr>
          <t>Дроган Тимур Олегович:</t>
        </r>
        <r>
          <rPr>
            <sz val="9"/>
            <color indexed="81"/>
            <rFont val="Tahoma"/>
            <family val="2"/>
            <charset val="204"/>
          </rPr>
          <t xml:space="preserve">
Укажите сумму собственных средств, подлежащих расходованию в рамках проекта. Объем субсидии и общая стоимость проекта расчитаются автоматически</t>
        </r>
      </text>
    </comment>
    <comment ref="D10" authorId="0" shapeId="0" xr:uid="{BAF68858-DCC4-4D8C-A34D-50845BD54C25}">
      <text>
        <r>
          <rPr>
            <b/>
            <sz val="9"/>
            <color indexed="81"/>
            <rFont val="Tahoma"/>
            <family val="2"/>
            <charset val="204"/>
          </rPr>
          <t>Дроган Тимур Олегович:</t>
        </r>
        <r>
          <rPr>
            <sz val="9"/>
            <color indexed="81"/>
            <rFont val="Tahoma"/>
            <family val="2"/>
            <charset val="204"/>
          </rPr>
          <t xml:space="preserve">
Укажите размер запрашиваемой субсидии. Минимальный размер собственных средств и минимальная общая стоимость проекта рассчитается автоматически</t>
        </r>
      </text>
    </comment>
    <comment ref="E16" authorId="0" shapeId="0" xr:uid="{193F4830-3062-47CF-93E2-840BB67F31EE}">
      <text>
        <r>
          <rPr>
            <b/>
            <sz val="9"/>
            <color indexed="81"/>
            <rFont val="Tahoma"/>
            <family val="2"/>
            <charset val="204"/>
          </rPr>
          <t>Дроган Тимур Олегович:</t>
        </r>
        <r>
          <rPr>
            <sz val="9"/>
            <color indexed="81"/>
            <rFont val="Tahoma"/>
            <family val="2"/>
            <charset val="204"/>
          </rPr>
          <t xml:space="preserve">
Укажите общую стоимость проекта, которая будет включать сумму субсидии и собственных средств</t>
        </r>
      </text>
    </comment>
    <comment ref="C20" authorId="0" shapeId="0" xr:uid="{9B0BB3C7-E20F-4BF5-922D-BADA97F0204C}">
      <text>
        <r>
          <rPr>
            <b/>
            <sz val="9"/>
            <color indexed="81"/>
            <rFont val="Tahoma"/>
            <family val="2"/>
            <charset val="204"/>
          </rPr>
          <t>Дроган Тимур Олегович:</t>
        </r>
        <r>
          <rPr>
            <sz val="9"/>
            <color indexed="81"/>
            <rFont val="Tahoma"/>
            <family val="2"/>
            <charset val="204"/>
          </rPr>
          <t xml:space="preserve">
Рассчитывается автоматически, учитывая требования Порядка к объему отдельной статьи</t>
        </r>
      </text>
    </comment>
    <comment ref="D21" authorId="0" shapeId="0" xr:uid="{4D4D8593-9213-4E91-B8E6-F6E7C39D674E}">
      <text>
        <r>
          <rPr>
            <b/>
            <sz val="9"/>
            <color indexed="81"/>
            <rFont val="Tahoma"/>
            <family val="2"/>
            <charset val="204"/>
          </rPr>
          <t>Дроган Тимур Олегович:</t>
        </r>
        <r>
          <rPr>
            <sz val="9"/>
            <color indexed="81"/>
            <rFont val="Tahoma"/>
            <family val="2"/>
            <charset val="204"/>
          </rPr>
          <t xml:space="preserve">
Значение в ячейке должно равняться размеру Субсидии (строка 18)</t>
        </r>
      </text>
    </comment>
    <comment ref="E21" authorId="0" shapeId="0" xr:uid="{D8A5CBBE-F71A-4999-B446-771C0DDCAA8F}">
      <text>
        <r>
          <rPr>
            <b/>
            <sz val="9"/>
            <color indexed="81"/>
            <rFont val="Tahoma"/>
            <family val="2"/>
            <charset val="204"/>
          </rPr>
          <t>Дроган Тимур Олегович:</t>
        </r>
        <r>
          <rPr>
            <sz val="9"/>
            <color indexed="81"/>
            <rFont val="Tahoma"/>
            <family val="2"/>
            <charset val="204"/>
          </rPr>
          <t xml:space="preserve">
Значение в ячейке должно равняться размеру Собственных средств (строка 17)</t>
        </r>
      </text>
    </comment>
    <comment ref="F21" authorId="0" shapeId="0" xr:uid="{27FF3DF1-B867-4702-9E58-6E71EAF3A71B}">
      <text>
        <r>
          <rPr>
            <b/>
            <sz val="9"/>
            <color indexed="81"/>
            <rFont val="Tahoma"/>
            <family val="2"/>
            <charset val="204"/>
          </rPr>
          <t>Дроган Тимур Олегович:</t>
        </r>
        <r>
          <rPr>
            <sz val="9"/>
            <color indexed="81"/>
            <rFont val="Tahoma"/>
            <family val="2"/>
            <charset val="204"/>
          </rPr>
          <t xml:space="preserve">
Не менее 10% от общей стоимости проекта (максимальный объем субсидии - 2 млн. руб.).</t>
        </r>
      </text>
    </comment>
  </commentList>
</comments>
</file>

<file path=xl/sharedStrings.xml><?xml version="1.0" encoding="utf-8"?>
<sst xmlns="http://schemas.openxmlformats.org/spreadsheetml/2006/main" count="46" uniqueCount="46">
  <si>
    <t>Направления расходования средств
на реализацию проекта участника СВО</t>
  </si>
  <si>
    <t>I</t>
  </si>
  <si>
    <t>Фонда «Мой Бизнес»</t>
  </si>
  <si>
    <t>Для МСП - участников СВО
(софинанс 10%)</t>
  </si>
  <si>
    <t>от стоимости проекта, руб</t>
  </si>
  <si>
    <t>от суммы собственных средств, руб</t>
  </si>
  <si>
    <t>от субсидии, 
руб</t>
  </si>
  <si>
    <t>Необходимо заполнить зеленую ячейку в зависимости от выбранного способа расчета</t>
  </si>
  <si>
    <t>стоимость проекта</t>
  </si>
  <si>
    <t>собственные средства</t>
  </si>
  <si>
    <t>субсидия</t>
  </si>
  <si>
    <t>II</t>
  </si>
  <si>
    <t>Направления расходования средств cубсидии и софинансирования на реализацию проекта
участника СВО</t>
  </si>
  <si>
    <t>Заполнение статей расходования:</t>
  </si>
  <si>
    <t>Наименование статьи</t>
  </si>
  <si>
    <t>Проверка доли софинансирования</t>
  </si>
  <si>
    <t>Итого:</t>
  </si>
  <si>
    <t>Аренда нежилого помещения, но не более 15% от максимального объема  Субсидии, установленного п.1.5 Порядка</t>
  </si>
  <si>
    <t>Ремонт нежилого помещения, включая приобретение строительных материалов, оборудования, необходимого для ремонта помещения, согласно предварительному расчету-смете, но не более 15% (пятнадцати процентов) от максимального объема Субсидии, установленного п.1.5 Порядка</t>
  </si>
  <si>
    <t>Приобретение оргтехники, оборудования (в том числе инвентаря), без учета затрат Заявителей на доставку и монтаж оборудования;</t>
  </si>
  <si>
    <t>Выплата по передаче прав на франшизу (паушальный платеж);</t>
  </si>
  <si>
    <t>Технологическое присоединение к объектам инженерной
инфраструктуры (электрические сети, газоснабжение, водоснабжение,
водоотведение, теплоснабжение), но не более 15% (пятнадцати процентов) от
максимального объема Субсидии, установленного п.1.5 Порядка</t>
  </si>
  <si>
    <t>Организация доступной (безбарьерной) среды для нужд инвалидов
и маломобильных групп населения;</t>
  </si>
  <si>
    <t>Оформление результатов интеллектуальной деятельности,
патента, товарного знака;</t>
  </si>
  <si>
    <t>Приобретение основных средств (за исключением приобретения
зданий, сооружений, земельных участков, легковых автомобилей), без учета затрат Заявителей на доставку и монтаж оборудования;</t>
  </si>
  <si>
    <t>Приобретение лицензионного программного обеспечения и
неисключительных прав на программное обеспечение (расходы, связанные с
получением прав по лицензионному соглашению; расходы по адаптации,
настройке, внедрению и модификации программного обеспечения);</t>
  </si>
  <si>
    <t>Переоборудование транспортных средств для перевозки маломобильных групп населения, в том числе инвалидов;</t>
  </si>
  <si>
    <t>Приобретение фудтраков, новых автоприцепов для реализации 
продукции общественного питания;</t>
  </si>
  <si>
    <t>Участие в выставочно-ярмарочных мероприятиях на территории
Российской Федерации производителей товаров (продукции) собственного
производства (за исключением оплаты транспортных затрат и услуг по проживанию), в том числе на оплату аренды выставочных площадей для экспозиции товаров, аренды оборудования выставочных стендов, доставки экспонатов (экспозиций) на выставку (ярмарку) и регистрационного взноса за участие в выставке (ярмарке), но не более 10% (десяти процентов) от
максимального объема Субсидии, установленного п.1.5 Порядка</t>
  </si>
  <si>
    <t>Организация доступной (безбарьерной) среды для нужд инвалидов и маломобильных групп населения;</t>
  </si>
  <si>
    <t xml:space="preserve">Приобретение комплектующих изделий при производстве и (или) реализации медицинской техники, протезно-ортопедических изделий, программного обеспечения, а также технических средств, которые могут быть использованы исключительно для профилактики инвалидности или 
реабилитации (абилитации) инвалидов; </t>
  </si>
  <si>
    <t>Участие в обучающих программах по переподготовке и повышению квалификации работников, а также повышению предпринимательской грамотности и компетентности руководителей МСП с предоставлением сертификата, диплома или иного документа, подтверждающего прохождение обучения, при этом обучающая организация должна иметь образовательную лицензию, но не более 5% (пяти процентов) от максимального объема Субсидии, установленного п.1.5 
настоящего Порядка</t>
  </si>
  <si>
    <t>Уплата первого взноса (аванса) при заключении договора лизинга,
за исключением договоров лизинга, сублизинга, предметом договора которых является автомобиль;</t>
  </si>
  <si>
    <t>Приобретение грузовых автомобилей, самоходной техники, в том числе бывших в употреблении, но не более 3 лет.</t>
  </si>
  <si>
    <r>
      <t xml:space="preserve">!!! Внимание, доля собственных средств (софинансирования) в заявленном проекте влияет на количество баллов, начисляемых при оценке проекта:
- для МСП - участников СВО:
</t>
    </r>
    <r>
      <rPr>
        <b/>
        <sz val="12"/>
        <color rgb="FFFF0000"/>
        <rFont val="Times New Roman"/>
        <family val="1"/>
        <charset val="204"/>
      </rPr>
      <t>софинансирование более 21 % - 15 баллов;  более 10 и до 21 % - 10 баллов; 10 % 5 - баллов.</t>
    </r>
    <r>
      <rPr>
        <b/>
        <sz val="12"/>
        <color theme="1"/>
        <rFont val="Times New Roman"/>
        <family val="1"/>
        <charset val="204"/>
      </rPr>
      <t xml:space="preserve">
!!! Расходы на софинансирование необходимо совершить и подтвердить в течение 30 (тридцати) календарных дней с даты подписания соглашения (в полном объеме, соответствующем стоимости проекта). </t>
    </r>
  </si>
  <si>
    <r>
      <t xml:space="preserve">В приведенной ниже таблице можно рассчитать максимальный объем возможной к получению субсидии, объем необходимого софинансирования за счет собственных средств, общую стоимость проекта 
в зависимости от:
</t>
    </r>
    <r>
      <rPr>
        <b/>
        <i/>
        <sz val="12"/>
        <color theme="1"/>
        <rFont val="Times New Roman"/>
        <family val="1"/>
        <charset val="204"/>
      </rPr>
      <t>- общей стоимости проекта;
- или суммы собственных средств (софинансирования);
- или запрашиваемого размера субсидии</t>
    </r>
  </si>
  <si>
    <r>
      <t xml:space="preserve">В приведенной ниже таблице можно просчитать расходы в рамках заявленного проекта </t>
    </r>
    <r>
      <rPr>
        <b/>
        <sz val="12"/>
        <color rgb="FFFF0000"/>
        <rFont val="Times New Roman"/>
        <family val="1"/>
        <charset val="204"/>
      </rPr>
      <t>субъекта МСП -участника СВО,</t>
    </r>
    <r>
      <rPr>
        <b/>
        <sz val="12"/>
        <color theme="1"/>
        <rFont val="Times New Roman"/>
        <family val="1"/>
        <charset val="204"/>
      </rPr>
      <t xml:space="preserve"> в том числе: 
</t>
    </r>
    <r>
      <rPr>
        <b/>
        <i/>
        <sz val="12"/>
        <color theme="1"/>
        <rFont val="Times New Roman"/>
        <family val="1"/>
        <charset val="204"/>
      </rPr>
      <t>- распределить средства субсидии, учитывая максимальный допустимый объем расходов по каждому направлению;
- распределить собственные средства (софинансирование) по представленным направлениям расходов</t>
    </r>
  </si>
  <si>
    <r>
      <rPr>
        <b/>
        <sz val="12"/>
        <color rgb="FFFF0000"/>
        <rFont val="Times New Roman"/>
        <family val="1"/>
        <charset val="204"/>
      </rPr>
      <t>максимальный объем субсидии</t>
    </r>
    <r>
      <rPr>
        <b/>
        <sz val="12"/>
        <rFont val="Times New Roman"/>
        <family val="1"/>
        <charset val="204"/>
      </rPr>
      <t xml:space="preserve">
(для определения максимально возможного финансирования отдельных направлений (статей) за счет средств субсидии)</t>
    </r>
  </si>
  <si>
    <r>
      <t>Стоимость проекта, руб. → 
(</t>
    </r>
    <r>
      <rPr>
        <i/>
        <sz val="12"/>
        <color theme="1"/>
        <rFont val="Times New Roman"/>
        <family val="1"/>
        <charset val="204"/>
      </rPr>
      <t>заполняется предпринимателем с учетом данных из таблицы I</t>
    </r>
    <r>
      <rPr>
        <b/>
        <sz val="12"/>
        <color theme="1"/>
        <rFont val="Times New Roman"/>
        <family val="1"/>
        <charset val="204"/>
      </rPr>
      <t>)</t>
    </r>
  </si>
  <si>
    <r>
      <t>Собственные средства, руб.
(</t>
    </r>
    <r>
      <rPr>
        <i/>
        <sz val="12"/>
        <color theme="1"/>
        <rFont val="Times New Roman"/>
        <family val="1"/>
        <charset val="204"/>
      </rPr>
      <t>заполняется автоматически</t>
    </r>
    <r>
      <rPr>
        <b/>
        <sz val="12"/>
        <color theme="1"/>
        <rFont val="Times New Roman"/>
        <family val="1"/>
        <charset val="204"/>
      </rPr>
      <t>)</t>
    </r>
  </si>
  <si>
    <r>
      <t>Субсидия, руб. 
(</t>
    </r>
    <r>
      <rPr>
        <i/>
        <sz val="12"/>
        <color theme="1"/>
        <rFont val="Times New Roman"/>
        <family val="1"/>
        <charset val="204"/>
      </rPr>
      <t>заполняется автоматически</t>
    </r>
    <r>
      <rPr>
        <b/>
        <sz val="12"/>
        <color theme="1"/>
        <rFont val="Times New Roman"/>
        <family val="1"/>
        <charset val="204"/>
      </rPr>
      <t>)</t>
    </r>
  </si>
  <si>
    <r>
      <t>Затраты
по статье, руб
(</t>
    </r>
    <r>
      <rPr>
        <i/>
        <sz val="12"/>
        <color theme="1"/>
        <rFont val="Times New Roman"/>
        <family val="1"/>
        <charset val="204"/>
      </rPr>
      <t>заполняется предпринималетем для дальнейших расчетов</t>
    </r>
    <r>
      <rPr>
        <b/>
        <sz val="12"/>
        <color theme="1"/>
        <rFont val="Times New Roman"/>
        <family val="1"/>
        <charset val="204"/>
      </rPr>
      <t>)</t>
    </r>
  </si>
  <si>
    <r>
      <t>Максимально возможный размер субсидии по статье, руб
(</t>
    </r>
    <r>
      <rPr>
        <i/>
        <sz val="12"/>
        <color theme="1"/>
        <rFont val="Times New Roman"/>
        <family val="1"/>
        <charset val="204"/>
      </rPr>
      <t>справочно</t>
    </r>
    <r>
      <rPr>
        <b/>
        <sz val="12"/>
        <color theme="1"/>
        <rFont val="Times New Roman"/>
        <family val="1"/>
        <charset val="204"/>
      </rPr>
      <t>)</t>
    </r>
  </si>
  <si>
    <r>
      <t>Сумма запрашиваемой субсидии 
по статье, руб
(</t>
    </r>
    <r>
      <rPr>
        <i/>
        <sz val="12"/>
        <color theme="1"/>
        <rFont val="Times New Roman"/>
        <family val="1"/>
        <charset val="204"/>
      </rPr>
      <t>заполняется предпринималетем</t>
    </r>
    <r>
      <rPr>
        <b/>
        <sz val="12"/>
        <color theme="1"/>
        <rFont val="Times New Roman"/>
        <family val="1"/>
        <charset val="204"/>
      </rPr>
      <t>)</t>
    </r>
  </si>
  <si>
    <r>
      <t>Сумма предоставляемого софинансирования 
по статье, руб 
(</t>
    </r>
    <r>
      <rPr>
        <i/>
        <sz val="12"/>
        <color theme="1"/>
        <rFont val="Times New Roman"/>
        <family val="1"/>
        <charset val="204"/>
      </rPr>
      <t>заполняется предпринимателем</t>
    </r>
    <r>
      <rPr>
        <b/>
        <sz val="12"/>
        <color theme="1"/>
        <rFont val="Times New Roman"/>
        <family val="1"/>
        <charset val="204"/>
      </rPr>
      <t>)</t>
    </r>
  </si>
  <si>
    <t>Приложение № 1.3 к Проекту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</si>
</sst>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9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Alignment="1">
      <alignment horizontal="left" wrapText="1"/>
    </xf>
    <xf numFmtId="0" fontId="3" fillId="9" borderId="6" xfId="0" applyFont="1" applyFill="1" applyBorder="1" applyAlignment="1">
      <alignment horizontal="center" vertical="center" wrapText="1"/>
    </xf>
    <xf numFmtId="0" fontId="5" fillId="0" borderId="0" xfId="0" applyFont="1" applyProtection="1">
      <protection locked="0"/>
    </xf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164" fontId="5" fillId="4" borderId="6" xfId="0" applyNumberFormat="1" applyFont="1" applyFill="1" applyBorder="1" applyAlignment="1" applyProtection="1">
      <alignment horizontal="center"/>
      <protection locked="0"/>
    </xf>
    <xf numFmtId="164" fontId="5" fillId="5" borderId="6" xfId="0" applyNumberFormat="1" applyFont="1" applyFill="1" applyBorder="1" applyAlignment="1">
      <alignment horizontal="center"/>
    </xf>
    <xf numFmtId="164" fontId="5" fillId="5" borderId="7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5" fillId="5" borderId="10" xfId="0" applyNumberFormat="1" applyFont="1" applyFill="1" applyBorder="1" applyAlignment="1">
      <alignment horizontal="center"/>
    </xf>
    <xf numFmtId="164" fontId="5" fillId="4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7" fillId="6" borderId="6" xfId="0" applyFont="1" applyFill="1" applyBorder="1" applyAlignment="1">
      <alignment horizontal="left" vertical="center" wrapText="1"/>
    </xf>
    <xf numFmtId="164" fontId="7" fillId="6" borderId="6" xfId="0" applyNumberFormat="1" applyFont="1" applyFill="1" applyBorder="1" applyAlignment="1">
      <alignment horizontal="center" vertical="center"/>
    </xf>
    <xf numFmtId="164" fontId="5" fillId="4" borderId="7" xfId="0" applyNumberFormat="1" applyFont="1" applyFill="1" applyBorder="1" applyAlignment="1" applyProtection="1">
      <alignment horizontal="center" vertical="center"/>
      <protection locked="0"/>
    </xf>
    <xf numFmtId="0" fontId="7" fillId="7" borderId="0" xfId="0" applyFont="1" applyFill="1" applyAlignment="1" applyProtection="1">
      <alignment horizontal="left" vertical="center" wrapText="1"/>
      <protection locked="0"/>
    </xf>
    <xf numFmtId="164" fontId="7" fillId="7" borderId="0" xfId="0" applyNumberFormat="1" applyFont="1" applyFill="1" applyAlignment="1" applyProtection="1">
      <alignment horizontal="center" vertical="center"/>
      <protection locked="0"/>
    </xf>
    <xf numFmtId="164" fontId="5" fillId="8" borderId="7" xfId="0" applyNumberFormat="1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/>
    </xf>
    <xf numFmtId="10" fontId="3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wrapText="1"/>
    </xf>
    <xf numFmtId="164" fontId="5" fillId="4" borderId="6" xfId="0" applyNumberFormat="1" applyFont="1" applyFill="1" applyBorder="1" applyAlignment="1" applyProtection="1">
      <alignment horizontal="center" vertical="center"/>
      <protection locked="0"/>
    </xf>
    <xf numFmtId="164" fontId="5" fillId="5" borderId="6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5" fillId="0" borderId="0" xfId="0" applyFont="1" applyAlignment="1" applyProtection="1">
      <alignment horizontal="center"/>
      <protection locked="0"/>
    </xf>
    <xf numFmtId="0" fontId="8" fillId="0" borderId="16" xfId="0" applyFont="1" applyBorder="1" applyAlignment="1" applyProtection="1">
      <alignment horizontal="left"/>
      <protection locked="0"/>
    </xf>
    <xf numFmtId="0" fontId="5" fillId="0" borderId="16" xfId="0" applyFont="1" applyBorder="1" applyAlignment="1" applyProtection="1">
      <alignment horizontal="left"/>
      <protection locked="0"/>
    </xf>
    <xf numFmtId="0" fontId="5" fillId="0" borderId="17" xfId="0" applyFont="1" applyBorder="1" applyAlignment="1" applyProtection="1">
      <alignment horizontal="left"/>
      <protection locked="0"/>
    </xf>
    <xf numFmtId="0" fontId="3" fillId="3" borderId="14" xfId="0" applyFont="1" applyFill="1" applyBorder="1" applyAlignment="1">
      <alignment horizontal="right"/>
    </xf>
    <xf numFmtId="0" fontId="3" fillId="3" borderId="17" xfId="0" applyFont="1" applyFill="1" applyBorder="1" applyAlignment="1">
      <alignment horizontal="right"/>
    </xf>
    <xf numFmtId="0" fontId="3" fillId="3" borderId="15" xfId="0" applyFont="1" applyFill="1" applyBorder="1" applyAlignment="1">
      <alignment horizontal="right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tabSelected="1" zoomScale="60" zoomScaleNormal="60" workbookViewId="0">
      <selection activeCell="J5" sqref="J5"/>
    </sheetView>
  </sheetViews>
  <sheetFormatPr defaultRowHeight="15" x14ac:dyDescent="0.25"/>
  <cols>
    <col min="1" max="1" width="23.7109375" customWidth="1"/>
    <col min="2" max="2" width="25.85546875" customWidth="1"/>
    <col min="3" max="3" width="22.42578125" customWidth="1"/>
    <col min="4" max="5" width="22.7109375" customWidth="1"/>
    <col min="6" max="6" width="17.5703125" customWidth="1"/>
  </cols>
  <sheetData>
    <row r="1" spans="1:10" ht="30.75" customHeight="1" x14ac:dyDescent="0.25">
      <c r="A1" s="31" t="s">
        <v>0</v>
      </c>
      <c r="B1" s="32"/>
      <c r="C1" s="32"/>
      <c r="D1" s="32"/>
      <c r="E1" s="32"/>
      <c r="F1" s="3"/>
      <c r="G1" s="3" t="s">
        <v>45</v>
      </c>
      <c r="H1" s="3"/>
      <c r="I1" s="3"/>
      <c r="J1" s="4"/>
    </row>
    <row r="2" spans="1:10" ht="15.75" x14ac:dyDescent="0.25">
      <c r="A2" s="33" t="s">
        <v>1</v>
      </c>
      <c r="B2" s="33"/>
      <c r="C2" s="33"/>
      <c r="D2" s="33"/>
      <c r="E2" s="33"/>
      <c r="F2" s="3"/>
      <c r="G2" s="3" t="s">
        <v>2</v>
      </c>
      <c r="H2" s="3"/>
      <c r="I2" s="3"/>
      <c r="J2" s="4"/>
    </row>
    <row r="3" spans="1:10" ht="117.75" customHeight="1" x14ac:dyDescent="0.25">
      <c r="A3" s="34" t="s">
        <v>35</v>
      </c>
      <c r="B3" s="34"/>
      <c r="C3" s="34"/>
      <c r="D3" s="34"/>
      <c r="E3" s="34"/>
      <c r="F3" s="3"/>
      <c r="G3" s="3"/>
      <c r="H3" s="3"/>
      <c r="I3" s="3"/>
      <c r="J3" s="4"/>
    </row>
    <row r="4" spans="1:10" ht="15.75" x14ac:dyDescent="0.25">
      <c r="A4" s="1"/>
      <c r="B4" s="1"/>
      <c r="C4" s="1"/>
      <c r="D4" s="1"/>
      <c r="E4" s="1"/>
      <c r="F4" s="3"/>
      <c r="G4" s="3"/>
      <c r="H4" s="3"/>
      <c r="I4" s="3"/>
      <c r="J4" s="4"/>
    </row>
    <row r="5" spans="1:10" ht="98.25" customHeight="1" x14ac:dyDescent="0.25">
      <c r="A5" s="34" t="s">
        <v>34</v>
      </c>
      <c r="B5" s="34"/>
      <c r="C5" s="34"/>
      <c r="D5" s="34"/>
      <c r="E5" s="34"/>
      <c r="F5" s="3"/>
      <c r="G5" s="3"/>
      <c r="H5" s="3"/>
      <c r="I5" s="3"/>
      <c r="J5" s="4"/>
    </row>
    <row r="6" spans="1:10" ht="16.5" thickBot="1" x14ac:dyDescent="0.3">
      <c r="A6" s="35"/>
      <c r="B6" s="35"/>
      <c r="C6" s="35"/>
      <c r="D6" s="35"/>
      <c r="E6" s="3"/>
      <c r="F6" s="3"/>
      <c r="G6" s="3"/>
      <c r="H6" s="3"/>
      <c r="I6" s="3"/>
      <c r="J6" s="4"/>
    </row>
    <row r="7" spans="1:10" ht="47.25" x14ac:dyDescent="0.25">
      <c r="A7" s="5" t="s">
        <v>3</v>
      </c>
      <c r="B7" s="6" t="s">
        <v>4</v>
      </c>
      <c r="C7" s="6" t="s">
        <v>5</v>
      </c>
      <c r="D7" s="7" t="s">
        <v>6</v>
      </c>
      <c r="E7" s="28" t="s">
        <v>7</v>
      </c>
      <c r="F7" s="3"/>
      <c r="G7" s="3"/>
      <c r="H7" s="3"/>
      <c r="I7" s="3"/>
      <c r="J7" s="4"/>
    </row>
    <row r="8" spans="1:10" ht="15.75" x14ac:dyDescent="0.25">
      <c r="A8" s="8" t="s">
        <v>8</v>
      </c>
      <c r="B8" s="9"/>
      <c r="C8" s="10">
        <f>IF(C9&lt;=223000, C9*100/10, C9+2000000)</f>
        <v>0</v>
      </c>
      <c r="D8" s="11">
        <f>ROUNDUP((D10*100/90),-3)</f>
        <v>0</v>
      </c>
      <c r="E8" s="29"/>
      <c r="F8" s="3"/>
      <c r="G8" s="3"/>
      <c r="H8" s="3"/>
      <c r="I8" s="3"/>
      <c r="J8" s="4"/>
    </row>
    <row r="9" spans="1:10" ht="15.75" x14ac:dyDescent="0.25">
      <c r="A9" s="8" t="s">
        <v>9</v>
      </c>
      <c r="B9" s="10">
        <f>B8-B10</f>
        <v>0</v>
      </c>
      <c r="C9" s="9"/>
      <c r="D9" s="11">
        <f>D8-D10</f>
        <v>0</v>
      </c>
      <c r="E9" s="29"/>
      <c r="F9" s="3"/>
      <c r="G9" s="3"/>
      <c r="H9" s="3"/>
      <c r="I9" s="3"/>
      <c r="J9" s="4"/>
    </row>
    <row r="10" spans="1:10" ht="16.5" thickBot="1" x14ac:dyDescent="0.3">
      <c r="A10" s="12" t="s">
        <v>10</v>
      </c>
      <c r="B10" s="13">
        <f>MIN(2000000,B8*0.9)</f>
        <v>0</v>
      </c>
      <c r="C10" s="13">
        <f>MIN(2000000,C8*0.9)</f>
        <v>0</v>
      </c>
      <c r="D10" s="14"/>
      <c r="E10" s="30"/>
      <c r="F10" s="3"/>
      <c r="G10" s="3"/>
      <c r="H10" s="3"/>
      <c r="I10" s="3"/>
      <c r="J10" s="4"/>
    </row>
    <row r="11" spans="1:10" ht="15.75" x14ac:dyDescent="0.25">
      <c r="A11" s="3"/>
      <c r="B11" s="3"/>
      <c r="C11" s="3"/>
      <c r="D11" s="3"/>
      <c r="E11" s="3"/>
      <c r="F11" s="3"/>
      <c r="G11" s="3"/>
      <c r="H11" s="3"/>
      <c r="I11" s="3"/>
      <c r="J11" s="4"/>
    </row>
    <row r="12" spans="1:10" ht="15.75" x14ac:dyDescent="0.25">
      <c r="A12" s="42" t="s">
        <v>11</v>
      </c>
      <c r="B12" s="43"/>
      <c r="C12" s="43"/>
      <c r="D12" s="43"/>
      <c r="E12" s="3"/>
      <c r="F12" s="3"/>
      <c r="G12" s="3"/>
      <c r="H12" s="3"/>
      <c r="I12" s="3"/>
      <c r="J12" s="4"/>
    </row>
    <row r="13" spans="1:10" ht="15.75" x14ac:dyDescent="0.25">
      <c r="A13" s="34" t="s">
        <v>36</v>
      </c>
      <c r="B13" s="34"/>
      <c r="C13" s="34"/>
      <c r="D13" s="34"/>
      <c r="E13" s="34"/>
      <c r="F13" s="3"/>
      <c r="G13" s="3"/>
      <c r="H13" s="3"/>
      <c r="I13" s="3"/>
      <c r="J13" s="4"/>
    </row>
    <row r="14" spans="1:10" ht="15.75" x14ac:dyDescent="0.25">
      <c r="A14" s="15"/>
      <c r="B14" s="15"/>
      <c r="C14" s="15"/>
      <c r="D14" s="15"/>
      <c r="E14" s="15"/>
      <c r="F14" s="3"/>
      <c r="G14" s="3"/>
      <c r="H14" s="3"/>
      <c r="I14" s="3"/>
      <c r="J14" s="4"/>
    </row>
    <row r="15" spans="1:10" ht="15.75" x14ac:dyDescent="0.25">
      <c r="A15" s="44" t="s">
        <v>12</v>
      </c>
      <c r="B15" s="45"/>
      <c r="C15" s="45"/>
      <c r="D15" s="45"/>
      <c r="E15" s="45"/>
      <c r="F15" s="3"/>
      <c r="G15" s="3"/>
      <c r="H15" s="3"/>
      <c r="I15" s="3"/>
      <c r="J15" s="4"/>
    </row>
    <row r="16" spans="1:10" ht="109.5" customHeight="1" x14ac:dyDescent="0.25">
      <c r="A16" s="16" t="s">
        <v>37</v>
      </c>
      <c r="B16" s="17">
        <v>2000000</v>
      </c>
      <c r="C16" s="46" t="s">
        <v>38</v>
      </c>
      <c r="D16" s="47"/>
      <c r="E16" s="18"/>
      <c r="F16" s="3"/>
      <c r="G16" s="3"/>
      <c r="H16" s="3"/>
      <c r="I16" s="3"/>
      <c r="J16" s="4"/>
    </row>
    <row r="17" spans="1:10" ht="15.75" x14ac:dyDescent="0.25">
      <c r="A17" s="19"/>
      <c r="B17" s="20"/>
      <c r="C17" s="48" t="s">
        <v>39</v>
      </c>
      <c r="D17" s="48"/>
      <c r="E17" s="21">
        <f>E16-E18</f>
        <v>0</v>
      </c>
      <c r="F17" s="3"/>
      <c r="G17" s="3"/>
      <c r="H17" s="3"/>
      <c r="I17" s="3"/>
      <c r="J17" s="4"/>
    </row>
    <row r="18" spans="1:10" ht="15.75" x14ac:dyDescent="0.25">
      <c r="A18" s="19"/>
      <c r="B18" s="20"/>
      <c r="C18" s="48" t="s">
        <v>40</v>
      </c>
      <c r="D18" s="48"/>
      <c r="E18" s="21">
        <f>MIN(2000000,E16*0.9)</f>
        <v>0</v>
      </c>
      <c r="F18" s="3"/>
      <c r="G18" s="3"/>
      <c r="H18" s="3"/>
      <c r="I18" s="3"/>
      <c r="J18" s="4"/>
    </row>
    <row r="19" spans="1:10" ht="15.75" x14ac:dyDescent="0.25">
      <c r="A19" s="36" t="s">
        <v>13</v>
      </c>
      <c r="B19" s="37"/>
      <c r="C19" s="38"/>
      <c r="D19" s="38"/>
      <c r="E19" s="38"/>
      <c r="F19" s="3"/>
      <c r="G19" s="3"/>
      <c r="H19" s="3"/>
      <c r="I19" s="3"/>
      <c r="J19" s="4"/>
    </row>
    <row r="20" spans="1:10" ht="138.75" customHeight="1" x14ac:dyDescent="0.25">
      <c r="A20" s="22" t="s">
        <v>14</v>
      </c>
      <c r="B20" s="2" t="s">
        <v>41</v>
      </c>
      <c r="C20" s="2" t="s">
        <v>42</v>
      </c>
      <c r="D20" s="2" t="s">
        <v>43</v>
      </c>
      <c r="E20" s="2" t="s">
        <v>44</v>
      </c>
      <c r="F20" s="2" t="s">
        <v>15</v>
      </c>
      <c r="G20" s="3"/>
      <c r="H20" s="3"/>
      <c r="I20" s="3"/>
      <c r="J20" s="4"/>
    </row>
    <row r="21" spans="1:10" ht="15.75" x14ac:dyDescent="0.25">
      <c r="A21" s="39" t="s">
        <v>16</v>
      </c>
      <c r="B21" s="40"/>
      <c r="C21" s="41"/>
      <c r="D21" s="23">
        <f>SUM(D22:D38)</f>
        <v>0</v>
      </c>
      <c r="E21" s="23">
        <f>SUM(E22:E38)</f>
        <v>0</v>
      </c>
      <c r="F21" s="24" t="e">
        <f>E21/E16</f>
        <v>#DIV/0!</v>
      </c>
      <c r="G21" s="3"/>
      <c r="H21" s="3"/>
      <c r="I21" s="3"/>
      <c r="J21" s="4"/>
    </row>
    <row r="22" spans="1:10" ht="84.75" customHeight="1" x14ac:dyDescent="0.25">
      <c r="A22" s="25" t="s">
        <v>17</v>
      </c>
      <c r="B22" s="26"/>
      <c r="C22" s="27">
        <f>IF(B22&lt;=B16*0.15, B22, B16*0.15)</f>
        <v>0</v>
      </c>
      <c r="D22" s="26"/>
      <c r="E22" s="26"/>
      <c r="F22" s="3"/>
      <c r="G22" s="3"/>
      <c r="H22" s="3"/>
      <c r="I22" s="3"/>
      <c r="J22" s="4"/>
    </row>
    <row r="23" spans="1:10" ht="156.75" customHeight="1" x14ac:dyDescent="0.25">
      <c r="A23" s="25" t="s">
        <v>18</v>
      </c>
      <c r="B23" s="26"/>
      <c r="C23" s="27">
        <f>IF(B23&lt;=B16*0.15, B23, B16*0.15)</f>
        <v>0</v>
      </c>
      <c r="D23" s="26"/>
      <c r="E23" s="26"/>
      <c r="F23" s="3"/>
      <c r="G23" s="3"/>
      <c r="H23" s="3"/>
      <c r="I23" s="3"/>
      <c r="J23" s="4"/>
    </row>
    <row r="24" spans="1:10" ht="63.75" customHeight="1" x14ac:dyDescent="0.25">
      <c r="A24" s="25" t="s">
        <v>19</v>
      </c>
      <c r="B24" s="26"/>
      <c r="C24" s="27">
        <f>IF(B24&gt;B16,B16,B24)</f>
        <v>0</v>
      </c>
      <c r="D24" s="26"/>
      <c r="E24" s="26"/>
      <c r="F24" s="3"/>
      <c r="G24" s="3"/>
      <c r="H24" s="3"/>
      <c r="I24" s="3"/>
      <c r="J24" s="4"/>
    </row>
    <row r="25" spans="1:10" ht="50.25" customHeight="1" x14ac:dyDescent="0.25">
      <c r="A25" s="25" t="s">
        <v>20</v>
      </c>
      <c r="B25" s="26"/>
      <c r="C25" s="27">
        <f>IF(B25&gt;B16,B16,B25)</f>
        <v>0</v>
      </c>
      <c r="D25" s="26"/>
      <c r="E25" s="26"/>
      <c r="F25" s="3"/>
      <c r="G25" s="3"/>
      <c r="H25" s="3"/>
      <c r="I25" s="3"/>
      <c r="J25" s="4"/>
    </row>
    <row r="26" spans="1:10" ht="180.75" customHeight="1" x14ac:dyDescent="0.25">
      <c r="A26" s="25" t="s">
        <v>21</v>
      </c>
      <c r="B26" s="26"/>
      <c r="C26" s="27">
        <f>IF(B26&lt;=B16*0.15, B26, B16*0.15)</f>
        <v>0</v>
      </c>
      <c r="D26" s="26"/>
      <c r="E26" s="26"/>
      <c r="F26" s="3"/>
      <c r="G26" s="3"/>
      <c r="H26" s="3"/>
      <c r="I26" s="3"/>
      <c r="J26" s="4"/>
    </row>
    <row r="27" spans="1:10" ht="67.5" customHeight="1" x14ac:dyDescent="0.25">
      <c r="A27" s="25" t="s">
        <v>22</v>
      </c>
      <c r="B27" s="26"/>
      <c r="C27" s="27">
        <f>IF(B27&gt;B16,B16,B27)</f>
        <v>0</v>
      </c>
      <c r="D27" s="26"/>
      <c r="E27" s="26"/>
      <c r="F27" s="3"/>
      <c r="G27" s="3"/>
      <c r="H27" s="3"/>
      <c r="I27" s="3"/>
      <c r="J27" s="4"/>
    </row>
    <row r="28" spans="1:10" ht="59.25" customHeight="1" x14ac:dyDescent="0.25">
      <c r="A28" s="25" t="s">
        <v>23</v>
      </c>
      <c r="B28" s="26"/>
      <c r="C28" s="27">
        <f>IF(B28&gt;B16,B16,B28)</f>
        <v>0</v>
      </c>
      <c r="D28" s="26"/>
      <c r="E28" s="26"/>
      <c r="F28" s="3"/>
      <c r="G28" s="3"/>
      <c r="H28" s="3"/>
      <c r="I28" s="3"/>
      <c r="J28" s="4"/>
    </row>
    <row r="29" spans="1:10" ht="118.5" customHeight="1" x14ac:dyDescent="0.25">
      <c r="A29" s="25" t="s">
        <v>24</v>
      </c>
      <c r="B29" s="26"/>
      <c r="C29" s="27">
        <f>IF(B29&gt;B16,B16,B29)</f>
        <v>0</v>
      </c>
      <c r="D29" s="26"/>
      <c r="E29" s="26"/>
      <c r="F29" s="3"/>
      <c r="G29" s="3"/>
      <c r="H29" s="3"/>
      <c r="I29" s="3"/>
      <c r="J29" s="4"/>
    </row>
    <row r="30" spans="1:10" ht="178.5" customHeight="1" x14ac:dyDescent="0.25">
      <c r="A30" s="25" t="s">
        <v>25</v>
      </c>
      <c r="B30" s="26"/>
      <c r="C30" s="27">
        <f>IF(B30&gt;B16,B16,B30)</f>
        <v>0</v>
      </c>
      <c r="D30" s="26"/>
      <c r="E30" s="26"/>
      <c r="F30" s="3"/>
      <c r="G30" s="3"/>
      <c r="H30" s="3"/>
      <c r="I30" s="3"/>
      <c r="J30" s="4"/>
    </row>
    <row r="31" spans="1:10" ht="75.75" customHeight="1" x14ac:dyDescent="0.25">
      <c r="A31" s="25" t="s">
        <v>26</v>
      </c>
      <c r="B31" s="26"/>
      <c r="C31" s="27">
        <f>IF(B31&gt;B16,B16,B31)</f>
        <v>0</v>
      </c>
      <c r="D31" s="26"/>
      <c r="E31" s="26"/>
      <c r="F31" s="3"/>
      <c r="G31" s="3"/>
      <c r="H31" s="3"/>
      <c r="I31" s="3"/>
      <c r="J31" s="4"/>
    </row>
    <row r="32" spans="1:10" ht="74.25" customHeight="1" x14ac:dyDescent="0.25">
      <c r="A32" s="25" t="s">
        <v>27</v>
      </c>
      <c r="B32" s="26"/>
      <c r="C32" s="27">
        <f>IF(B32&gt;B16,B16,B32)</f>
        <v>0</v>
      </c>
      <c r="D32" s="26"/>
      <c r="E32" s="26"/>
      <c r="F32" s="3"/>
      <c r="G32" s="3"/>
      <c r="H32" s="3"/>
      <c r="I32" s="3"/>
      <c r="J32" s="4"/>
    </row>
    <row r="33" spans="1:10" ht="306.75" customHeight="1" x14ac:dyDescent="0.25">
      <c r="A33" s="25" t="s">
        <v>28</v>
      </c>
      <c r="B33" s="26"/>
      <c r="C33" s="27">
        <f>IF(B33&lt;=B16*0.1, B33, B16*0.1)</f>
        <v>0</v>
      </c>
      <c r="D33" s="26"/>
      <c r="E33" s="26"/>
      <c r="F33" s="3"/>
      <c r="G33" s="3"/>
      <c r="H33" s="3"/>
      <c r="I33" s="3"/>
      <c r="J33" s="4"/>
    </row>
    <row r="34" spans="1:10" ht="67.5" customHeight="1" x14ac:dyDescent="0.25">
      <c r="A34" s="25" t="s">
        <v>29</v>
      </c>
      <c r="B34" s="26"/>
      <c r="C34" s="27">
        <f>IF(B34&gt;B16,B16,B34)</f>
        <v>0</v>
      </c>
      <c r="D34" s="26"/>
      <c r="E34" s="26"/>
      <c r="F34" s="3"/>
      <c r="G34" s="3"/>
      <c r="H34" s="3"/>
      <c r="I34" s="3"/>
      <c r="J34" s="4"/>
    </row>
    <row r="35" spans="1:10" ht="188.25" customHeight="1" x14ac:dyDescent="0.25">
      <c r="A35" s="25" t="s">
        <v>30</v>
      </c>
      <c r="B35" s="26"/>
      <c r="C35" s="27">
        <f>IF(B35&gt;B16,B16,B35)</f>
        <v>0</v>
      </c>
      <c r="D35" s="26"/>
      <c r="E35" s="26"/>
      <c r="F35" s="3"/>
      <c r="G35" s="3"/>
      <c r="H35" s="3"/>
      <c r="I35" s="3"/>
      <c r="J35" s="4"/>
    </row>
    <row r="36" spans="1:10" ht="409.5" x14ac:dyDescent="0.25">
      <c r="A36" s="25" t="s">
        <v>31</v>
      </c>
      <c r="B36" s="26"/>
      <c r="C36" s="27">
        <f>IF(B36&lt;=B16*0.05, B36, B16*0.05)</f>
        <v>0</v>
      </c>
      <c r="D36" s="26"/>
      <c r="E36" s="26"/>
      <c r="F36" s="3"/>
      <c r="G36" s="3"/>
      <c r="H36" s="3"/>
      <c r="I36" s="3"/>
      <c r="J36" s="4"/>
    </row>
    <row r="37" spans="1:10" ht="106.5" customHeight="1" x14ac:dyDescent="0.25">
      <c r="A37" s="25" t="s">
        <v>32</v>
      </c>
      <c r="B37" s="26"/>
      <c r="C37" s="27">
        <f>IF(B37&gt;B16,B16,B37)</f>
        <v>0</v>
      </c>
      <c r="D37" s="26"/>
      <c r="E37" s="26"/>
      <c r="F37" s="3"/>
      <c r="G37" s="3"/>
      <c r="H37" s="3"/>
      <c r="I37" s="3"/>
      <c r="J37" s="4"/>
    </row>
    <row r="38" spans="1:10" ht="72.75" customHeight="1" x14ac:dyDescent="0.25">
      <c r="A38" s="25" t="s">
        <v>33</v>
      </c>
      <c r="B38" s="26"/>
      <c r="C38" s="27">
        <f>IF(B38&gt;B16,B16,B38)</f>
        <v>0</v>
      </c>
      <c r="D38" s="26"/>
      <c r="E38" s="26"/>
      <c r="F38" s="3"/>
      <c r="G38" s="3"/>
      <c r="H38" s="3"/>
      <c r="I38" s="3"/>
      <c r="J38" s="4"/>
    </row>
  </sheetData>
  <protectedRanges>
    <protectedRange algorithmName="SHA-512" hashValue="7RibxVttqT9DxMqxsGI9cZJ0EbxNJm9eiDCfsl1+FbqMLPG+Y2lJ/TmgYdfYiJpZg14Qw0u+0ltTwNKrVmG0pA==" saltValue="md3ZwFAWVJ5F1Zd0XwbGFQ==" spinCount="100000" sqref="C8" name="Диапазон1"/>
  </protectedRanges>
  <mergeCells count="14">
    <mergeCell ref="A19:E19"/>
    <mergeCell ref="A21:C21"/>
    <mergeCell ref="A12:D12"/>
    <mergeCell ref="A13:E13"/>
    <mergeCell ref="A15:E15"/>
    <mergeCell ref="C16:D16"/>
    <mergeCell ref="C17:D17"/>
    <mergeCell ref="C18:D18"/>
    <mergeCell ref="E7:E10"/>
    <mergeCell ref="A1:E1"/>
    <mergeCell ref="A2:E2"/>
    <mergeCell ref="A3:E3"/>
    <mergeCell ref="A5:E5"/>
    <mergeCell ref="A6:D6"/>
  </mergeCells>
  <conditionalFormatting sqref="D21">
    <cfRule type="cellIs" dxfId="10" priority="7" operator="notEqual">
      <formula>$E$18</formula>
    </cfRule>
    <cfRule type="cellIs" dxfId="9" priority="10" operator="greaterThan">
      <formula>$E$18</formula>
    </cfRule>
    <cfRule type="cellIs" dxfId="8" priority="11" operator="greaterThan">
      <formula>2000000</formula>
    </cfRule>
  </conditionalFormatting>
  <conditionalFormatting sqref="D22">
    <cfRule type="cellIs" dxfId="7" priority="6" operator="greaterThan">
      <formula>$C$22</formula>
    </cfRule>
  </conditionalFormatting>
  <conditionalFormatting sqref="D23">
    <cfRule type="cellIs" dxfId="6" priority="5" operator="greaterThan">
      <formula>$C$23</formula>
    </cfRule>
  </conditionalFormatting>
  <conditionalFormatting sqref="D26">
    <cfRule type="cellIs" dxfId="5" priority="4" operator="greaterThan">
      <formula>$C$26</formula>
    </cfRule>
  </conditionalFormatting>
  <conditionalFormatting sqref="D33">
    <cfRule type="cellIs" dxfId="4" priority="3" operator="greaterThan">
      <formula>$C$33</formula>
    </cfRule>
  </conditionalFormatting>
  <conditionalFormatting sqref="D36">
    <cfRule type="cellIs" dxfId="3" priority="2" operator="greaterThan">
      <formula>$C$36</formula>
    </cfRule>
  </conditionalFormatting>
  <conditionalFormatting sqref="E21">
    <cfRule type="cellIs" dxfId="2" priority="8" operator="notEqual">
      <formula>$E$17</formula>
    </cfRule>
    <cfRule type="cellIs" dxfId="1" priority="9" operator="lessThan">
      <formula>$E$17</formula>
    </cfRule>
  </conditionalFormatting>
  <conditionalFormatting sqref="F21">
    <cfRule type="cellIs" dxfId="0" priority="1" operator="lessThan">
      <formula>0.1</formula>
    </cfRule>
  </conditionalFormatting>
  <pageMargins left="0.7" right="0.7" top="0.75" bottom="0.75" header="0.3" footer="0.3"/>
  <pageSetup paperSize="9" scale="53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Е. Ермишин</dc:creator>
  <cp:lastModifiedBy>Алексей Е. Ермишин</cp:lastModifiedBy>
  <cp:lastPrinted>2025-05-19T15:00:54Z</cp:lastPrinted>
  <dcterms:created xsi:type="dcterms:W3CDTF">2015-06-05T18:19:34Z</dcterms:created>
  <dcterms:modified xsi:type="dcterms:W3CDTF">2025-05-19T15:01:01Z</dcterms:modified>
</cp:coreProperties>
</file>